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855" yWindow="4575" windowWidth="20730" windowHeight="9615" tabRatio="500" activeTab="4"/>
  </bookViews>
  <sheets>
    <sheet name="CO2" sheetId="1" r:id="rId1"/>
    <sheet name="pH" sheetId="2" r:id="rId2"/>
    <sheet name="O2" sheetId="4" r:id="rId3"/>
    <sheet name="Fluor" sheetId="3" r:id="rId4"/>
    <sheet name="MET" sheetId="5" r:id="rId5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3" i="2" l="1"/>
  <c r="P33" i="2"/>
  <c r="P31" i="2" l="1"/>
  <c r="P27" i="2" l="1"/>
  <c r="Q22" i="2" l="1"/>
  <c r="P25" i="2" l="1"/>
  <c r="Q25" i="2" s="1"/>
  <c r="P24" i="2" l="1"/>
  <c r="Q24" i="2" s="1"/>
  <c r="Q20" i="2" l="1"/>
  <c r="Q18" i="2" l="1"/>
  <c r="Q10" i="2"/>
  <c r="Q8" i="2"/>
  <c r="Q5" i="2"/>
  <c r="Q6" i="2"/>
  <c r="Q4" i="2"/>
  <c r="Q17" i="2"/>
  <c r="Q11" i="2"/>
  <c r="AE12" i="2"/>
  <c r="Q15" i="2"/>
  <c r="Q12" i="2"/>
  <c r="Q14" i="2"/>
</calcChain>
</file>

<file path=xl/sharedStrings.xml><?xml version="1.0" encoding="utf-8"?>
<sst xmlns="http://schemas.openxmlformats.org/spreadsheetml/2006/main" count="313" uniqueCount="191">
  <si>
    <t>A</t>
  </si>
  <si>
    <t>B</t>
  </si>
  <si>
    <t>C</t>
  </si>
  <si>
    <t>D</t>
  </si>
  <si>
    <t>E0</t>
  </si>
  <si>
    <t>Ts</t>
  </si>
  <si>
    <t>Deployment</t>
  </si>
  <si>
    <t>Cal date</t>
  </si>
  <si>
    <t>System ID</t>
  </si>
  <si>
    <t>Standard</t>
  </si>
  <si>
    <t>Stnd cal date</t>
  </si>
  <si>
    <t>Comments</t>
  </si>
  <si>
    <t>ppm</t>
  </si>
  <si>
    <t>9/10/2013</t>
  </si>
  <si>
    <t>Li-Cor S/N</t>
  </si>
  <si>
    <t>Batch #</t>
  </si>
  <si>
    <t>Final pH coefficients</t>
  </si>
  <si>
    <t>Vout</t>
  </si>
  <si>
    <t>pH of stnd</t>
  </si>
  <si>
    <t>R</t>
  </si>
  <si>
    <t>F</t>
  </si>
  <si>
    <t>Constants/Comments</t>
  </si>
  <si>
    <t>Cap Adapter</t>
  </si>
  <si>
    <t>Housing</t>
  </si>
  <si>
    <t>Electrode</t>
  </si>
  <si>
    <t>Calibration info</t>
  </si>
  <si>
    <t>Inventory info</t>
  </si>
  <si>
    <t>Final pCO2 coefficients</t>
  </si>
  <si>
    <t>M1</t>
  </si>
  <si>
    <t>Cal file</t>
  </si>
  <si>
    <t>940?</t>
  </si>
  <si>
    <t>OA6</t>
  </si>
  <si>
    <t>8/20/2013</t>
  </si>
  <si>
    <t>08-20-2013.cal</t>
  </si>
  <si>
    <t>OA4</t>
  </si>
  <si>
    <t>09-10-2013.cal</t>
  </si>
  <si>
    <t>07-01-2014_M1.cal</t>
  </si>
  <si>
    <t>7/1/2014</t>
  </si>
  <si>
    <t>OA5</t>
  </si>
  <si>
    <t>07-14-2015_OA5.cal</t>
  </si>
  <si>
    <t>7/14/2015</t>
  </si>
  <si>
    <t>None?</t>
  </si>
  <si>
    <t>Used data from CO2 concentrations &lt; 1000 ppm</t>
  </si>
  <si>
    <t>Used data from CO2 concentrations &lt; 1000 ppm. Temperature range was 12 - 25 C.</t>
  </si>
  <si>
    <t>?</t>
  </si>
  <si>
    <t>Used data from CO2 concentrations &lt; 1000 ppm. Temperature range was 12 - 23 C.</t>
  </si>
  <si>
    <t>Used data from CO2 concentrations &lt; 1000 ppm. Temperature range was 13.5 - 25 C.</t>
  </si>
  <si>
    <t>9/30/2015</t>
  </si>
  <si>
    <t>2015-09-30_OA4.cal</t>
  </si>
  <si>
    <t>Used data from CO2 concentrations &lt; 1000 ppm. Temperature range was 14.5 - 21.5 C.</t>
  </si>
  <si>
    <t>Hybrid 1</t>
  </si>
  <si>
    <t>10/21/2015</t>
  </si>
  <si>
    <t>Hybrid 3</t>
  </si>
  <si>
    <t>6/17/2015</t>
  </si>
  <si>
    <t>10/23/2014</t>
  </si>
  <si>
    <t>dummy</t>
  </si>
  <si>
    <t>N/A</t>
  </si>
  <si>
    <t>7/23/2015</t>
  </si>
  <si>
    <t>1336Y20000039714</t>
  </si>
  <si>
    <t>10/30/2014</t>
  </si>
  <si>
    <t>Hybrid 2</t>
  </si>
  <si>
    <t>8/23/2016</t>
  </si>
  <si>
    <t>OA3</t>
  </si>
  <si>
    <t>8/16/2016</t>
  </si>
  <si>
    <t>2016-08-16_OA3.cal</t>
  </si>
  <si>
    <t>Used 8.0 &lt; T &lt; 19.5 C; 0 &lt; xCO2 &lt; 1000 ppm. All T-vs-CO2 curves were very linear.</t>
  </si>
  <si>
    <t>Very noisy, and with negative V1's, no usable data</t>
  </si>
  <si>
    <t>Mostly pegged at +150 mV, no usable data</t>
  </si>
  <si>
    <t>Problems w/ OA can, used a dummy, no usable data</t>
  </si>
  <si>
    <t>Data look good until 11/8, then are pegged at +150 mV. Calibration looks good compared w/ M1 pCO2w.</t>
  </si>
  <si>
    <t>Raw data look good, but pre-cal (9/10/2013) is now way off (~+0.2 total scale units high) when compared to M1 pCO2w. Using post-cal (10/23/2014) instead.</t>
  </si>
  <si>
    <t>Pre-cal (6/17/2015) is way off (+0.2 total scale units high) when compared to M1 pCO2w. Using older cal (10/23/2014) instead.</t>
  </si>
  <si>
    <t>1345Y200000042758</t>
  </si>
  <si>
    <t>Data look good</t>
  </si>
  <si>
    <t>Post-recovery cal. Data look good.</t>
  </si>
  <si>
    <t>Raw data are a bit noisy, temporal variability otherwise looks normal, but cal seems off (gives high values and doesn't follow predicted pCO2w vs pH curve).</t>
  </si>
  <si>
    <t>Sporadic issues with flowpath severed. 6/18/2016 pH batteries were changed. Data look mostly good except for the very end of the deployment.</t>
  </si>
  <si>
    <t>1629Y200000075617</t>
  </si>
  <si>
    <t>Y200000023339</t>
  </si>
  <si>
    <t>2/15/2017</t>
  </si>
  <si>
    <t>1615Y200000073918</t>
  </si>
  <si>
    <t>2013-09-18T23:21:00Z</t>
  </si>
  <si>
    <t>2014-02-24T19:08:00Z</t>
  </si>
  <si>
    <t>2014-02-24T21:10:00Z</t>
  </si>
  <si>
    <t>2014-07-16T19:11:00Z</t>
  </si>
  <si>
    <t>2014-07-16T19:13:00Z</t>
  </si>
  <si>
    <t>2015-07-30T15:46:00Z</t>
  </si>
  <si>
    <t>2015-07-30T18:01:00Z</t>
  </si>
  <si>
    <t>2015-10-01T19:04:00Z</t>
  </si>
  <si>
    <t>2015-10-01T23:30:00Z</t>
  </si>
  <si>
    <t>2016-08-29T18:30:00Z</t>
  </si>
  <si>
    <t>2016-08-29T19:00:00Z</t>
  </si>
  <si>
    <t>tBeg</t>
  </si>
  <si>
    <t>tEnd</t>
  </si>
  <si>
    <t>2013-09-18T22:10:00Z</t>
  </si>
  <si>
    <t>2013-10-11T19:35:00Z</t>
  </si>
  <si>
    <t>2013-10-11T19:40:00Z</t>
  </si>
  <si>
    <t>2013-11-20T20:45:00Z</t>
  </si>
  <si>
    <t>2013-11-27T18:00:00Z</t>
  </si>
  <si>
    <t>2014-02-24T21:55:00Z</t>
  </si>
  <si>
    <t>2014-02-24T22:00:00Z</t>
  </si>
  <si>
    <t>2014-07-16T19:15:00Z</t>
  </si>
  <si>
    <t>2014-07-16T19:00:00Z</t>
  </si>
  <si>
    <t>2014-10-24T17:00:00Z</t>
  </si>
  <si>
    <t>2015-06-18T17:15:00Z</t>
  </si>
  <si>
    <t>2015-07-30T16:20:00Z</t>
  </si>
  <si>
    <t>2015-07-30T19:00:00Z</t>
  </si>
  <si>
    <t>2015-10-23T18:50:00Z</t>
  </si>
  <si>
    <t>2015-10-23T19:00:00Z</t>
  </si>
  <si>
    <t>2016-08-29T00:00:00Z</t>
  </si>
  <si>
    <t>Buoy was deployed without x1000 factor, updated 9/15/16, buoy reset 1/17, updated again 2/21/17. Just multiply those data by 1000! Changed A2D on 9/15/2016, shouldn't alter data output.  Mooring Log deployment date is wrong.</t>
  </si>
  <si>
    <t>2017-03-14T18:20:00Z</t>
  </si>
  <si>
    <t>2017-03-14T18:45:00Z</t>
  </si>
  <si>
    <t>Previous pH sensor data was found to be bad beginning 11/15/2016. This sensor started drifting high, more and more frequent spikes &gt; 9.0 pH</t>
  </si>
  <si>
    <t>1039Y088505500003</t>
  </si>
  <si>
    <t>M5</t>
  </si>
  <si>
    <t>Used new manifold, thus different housing</t>
  </si>
  <si>
    <t>1639Y200000076643</t>
  </si>
  <si>
    <t>7/28/2017</t>
  </si>
  <si>
    <t>2017-08-08T18:00:00Z</t>
  </si>
  <si>
    <t>2017-07-28*_OA4.cal</t>
  </si>
  <si>
    <t>None</t>
  </si>
  <si>
    <t>Used T range 7.5 - 22.9 C, excluding 18.8 &lt; T &lt; 20.2 C. Removed 1163 standard.</t>
  </si>
  <si>
    <t>2018-08-06T15:00:00Z</t>
  </si>
  <si>
    <t>2018-08-06T19:00:00Z</t>
  </si>
  <si>
    <t>1629Y200000075625</t>
  </si>
  <si>
    <t>M7</t>
  </si>
  <si>
    <t>7/30/2018</t>
  </si>
  <si>
    <t>Used T range 10-25 C, highest standard not run</t>
  </si>
  <si>
    <t>7/10/2018</t>
  </si>
  <si>
    <t>2018-07-10_OA3.cal</t>
  </si>
  <si>
    <t xml:space="preserve">Temp range was 7-22 C,  removed 1163 standard. RMSE = 0.78. </t>
  </si>
  <si>
    <t>2019-07-30T19:00:00Z</t>
  </si>
  <si>
    <t>7/18/2019</t>
  </si>
  <si>
    <t>2019-07_17_OA4.cal</t>
  </si>
  <si>
    <t>2019-07-30T12:00:00Z</t>
  </si>
  <si>
    <t>Sensor failed around 11/19 and was replaced.</t>
  </si>
  <si>
    <t>M6</t>
  </si>
  <si>
    <t>6/26/2019</t>
  </si>
  <si>
    <t>2019-11-10T21:00:00Z</t>
  </si>
  <si>
    <t>2019-11-08T21:30:00Z</t>
  </si>
  <si>
    <t>10/31/2019</t>
  </si>
  <si>
    <t>Model</t>
  </si>
  <si>
    <t>S/N</t>
  </si>
  <si>
    <t>Foil Batch</t>
  </si>
  <si>
    <t>Term1</t>
  </si>
  <si>
    <t>Term2</t>
  </si>
  <si>
    <t>CWO</t>
  </si>
  <si>
    <t>SF</t>
  </si>
  <si>
    <t>Air Temp cal date</t>
  </si>
  <si>
    <t>Air Temp slope</t>
  </si>
  <si>
    <t>Air Temp int</t>
  </si>
  <si>
    <t>Mooring Name</t>
  </si>
  <si>
    <t>Logger Board</t>
  </si>
  <si>
    <t>dummy values for lack of real calibration</t>
  </si>
  <si>
    <t>2020-08-25T15:30:00Z</t>
  </si>
  <si>
    <t>2020-08-25T18:10:00Z</t>
  </si>
  <si>
    <t>200WX</t>
  </si>
  <si>
    <t>021-1391</t>
  </si>
  <si>
    <t>6/19/2020</t>
  </si>
  <si>
    <t>2020-06-19_OA3.cal</t>
  </si>
  <si>
    <t>7/20/2020</t>
  </si>
  <si>
    <t>1939Y200000089472</t>
  </si>
  <si>
    <t>07/22/2020</t>
  </si>
  <si>
    <t>2020-10-28T19:10:00Z</t>
  </si>
  <si>
    <t>limited to T&lt;16.5 &amp; T&gt;17.5 rmse 2.6578, bad pressure, all CO2 data is bad</t>
  </si>
  <si>
    <t>10/23/2020</t>
  </si>
  <si>
    <t>2020-10-23_OA4.cal</t>
  </si>
  <si>
    <t>2020-10-28T20:20:00Z</t>
  </si>
  <si>
    <t>bad CO2 standard starting 10/28. CO2 cal limited to T&gt;7 and removed1180 standard, rmse=0.8279</t>
  </si>
  <si>
    <t>3/31/2021</t>
  </si>
  <si>
    <t>swapped in half full tank std#2(old tank was empty, leak?)</t>
  </si>
  <si>
    <t>6/10/2021</t>
  </si>
  <si>
    <t>133*</t>
  </si>
  <si>
    <t>batch was sub-standard of 133 w/pH 7.8204@20C</t>
  </si>
  <si>
    <t>2021-06-14T17:00:00Z</t>
  </si>
  <si>
    <t>2021-06-14T16:00:00Z</t>
  </si>
  <si>
    <t>2021-07-24T17:00:00Z</t>
  </si>
  <si>
    <t>7/13/2021</t>
  </si>
  <si>
    <t>TRIS#6</t>
  </si>
  <si>
    <t>2022-04-15T17:00:00Z</t>
  </si>
  <si>
    <t>4/14/22</t>
  </si>
  <si>
    <t>2022-04-15_OA4.cal</t>
  </si>
  <si>
    <t>might be a newer calibration</t>
  </si>
  <si>
    <t>replaced OA3 due to bad zeros(stuck valve)</t>
  </si>
  <si>
    <t>6/30/2022</t>
  </si>
  <si>
    <t>2022-06-27_OA3.cal</t>
  </si>
  <si>
    <t>6/27/2022</t>
  </si>
  <si>
    <t>7/12/2022</t>
  </si>
  <si>
    <t>2022-07-18T18:00:00Z</t>
  </si>
  <si>
    <t>2022-07-18T19:00:00Z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</si>
</sst>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00000"/>
  </numFmts>
  <fonts count="2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3">
    <xf numFmtId="0" fontId="0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82">
    <xf numFmtId="0" fontId="0" fillId="0" borderId="0" xfId="0"/>
    <xf numFmtId="49" fontId="23" fillId="0" borderId="0" xfId="0" applyNumberFormat="1" applyFont="1"/>
    <xf numFmtId="49" fontId="26" fillId="0" borderId="0" xfId="0" applyNumberFormat="1" applyFont="1"/>
    <xf numFmtId="0" fontId="23" fillId="0" borderId="0" xfId="0" applyNumberFormat="1" applyFont="1"/>
    <xf numFmtId="2" fontId="23" fillId="0" borderId="0" xfId="0" applyNumberFormat="1" applyFont="1"/>
    <xf numFmtId="49" fontId="23" fillId="0" borderId="0" xfId="0" applyNumberFormat="1" applyFont="1" applyFill="1"/>
    <xf numFmtId="49" fontId="26" fillId="0" borderId="0" xfId="0" applyNumberFormat="1" applyFont="1" applyFill="1"/>
    <xf numFmtId="0" fontId="26" fillId="0" borderId="0" xfId="0" applyNumberFormat="1" applyFont="1" applyFill="1"/>
    <xf numFmtId="165" fontId="26" fillId="0" borderId="0" xfId="0" applyNumberFormat="1" applyFont="1" applyFill="1"/>
    <xf numFmtId="164" fontId="26" fillId="0" borderId="0" xfId="0" applyNumberFormat="1" applyFont="1" applyFill="1"/>
    <xf numFmtId="2" fontId="26" fillId="0" borderId="0" xfId="0" applyNumberFormat="1" applyFont="1" applyFill="1"/>
    <xf numFmtId="166" fontId="23" fillId="0" borderId="0" xfId="0" applyNumberFormat="1" applyFont="1" applyFill="1"/>
    <xf numFmtId="0" fontId="23" fillId="0" borderId="0" xfId="0" applyFont="1"/>
    <xf numFmtId="0" fontId="23" fillId="0" borderId="0" xfId="0" applyNumberFormat="1" applyFont="1" applyFill="1"/>
    <xf numFmtId="165" fontId="23" fillId="0" borderId="0" xfId="0" applyNumberFormat="1" applyFont="1" applyFill="1"/>
    <xf numFmtId="164" fontId="23" fillId="0" borderId="0" xfId="0" applyNumberFormat="1" applyFont="1" applyFill="1"/>
    <xf numFmtId="166" fontId="26" fillId="0" borderId="0" xfId="0" applyNumberFormat="1" applyFont="1" applyFill="1"/>
    <xf numFmtId="2" fontId="23" fillId="0" borderId="0" xfId="0" applyNumberFormat="1" applyFont="1" applyFill="1"/>
    <xf numFmtId="164" fontId="23" fillId="0" borderId="0" xfId="0" applyNumberFormat="1" applyFont="1"/>
    <xf numFmtId="1" fontId="23" fillId="0" borderId="0" xfId="0" applyNumberFormat="1" applyFont="1"/>
    <xf numFmtId="0" fontId="23" fillId="0" borderId="0" xfId="0" applyFont="1" applyFill="1"/>
    <xf numFmtId="0" fontId="26" fillId="0" borderId="0" xfId="0" applyFont="1"/>
    <xf numFmtId="164" fontId="26" fillId="0" borderId="0" xfId="0" applyNumberFormat="1" applyFont="1"/>
    <xf numFmtId="14" fontId="23" fillId="0" borderId="0" xfId="0" applyNumberFormat="1" applyFont="1"/>
    <xf numFmtId="0" fontId="22" fillId="0" borderId="0" xfId="0" applyFont="1"/>
    <xf numFmtId="0" fontId="21" fillId="0" borderId="0" xfId="0" applyFont="1"/>
    <xf numFmtId="49" fontId="21" fillId="0" borderId="0" xfId="0" applyNumberFormat="1" applyFont="1" applyFill="1"/>
    <xf numFmtId="165" fontId="23" fillId="0" borderId="0" xfId="0" applyNumberFormat="1" applyFont="1"/>
    <xf numFmtId="165" fontId="21" fillId="0" borderId="0" xfId="0" applyNumberFormat="1" applyFont="1"/>
    <xf numFmtId="0" fontId="20" fillId="0" borderId="0" xfId="0" applyFont="1"/>
    <xf numFmtId="49" fontId="19" fillId="0" borderId="0" xfId="0" applyNumberFormat="1" applyFont="1"/>
    <xf numFmtId="0" fontId="19" fillId="0" borderId="0" xfId="0" applyFont="1"/>
    <xf numFmtId="2" fontId="26" fillId="0" borderId="0" xfId="0" applyNumberFormat="1" applyFont="1"/>
    <xf numFmtId="2" fontId="18" fillId="0" borderId="0" xfId="0" applyNumberFormat="1" applyFont="1"/>
    <xf numFmtId="0" fontId="17" fillId="0" borderId="0" xfId="0" applyFont="1"/>
    <xf numFmtId="2" fontId="17" fillId="0" borderId="0" xfId="0" applyNumberFormat="1" applyFont="1"/>
    <xf numFmtId="49" fontId="17" fillId="0" borderId="0" xfId="0" applyNumberFormat="1" applyFont="1" applyFill="1"/>
    <xf numFmtId="49" fontId="17" fillId="0" borderId="0" xfId="0" applyNumberFormat="1" applyFont="1"/>
    <xf numFmtId="49" fontId="16" fillId="0" borderId="0" xfId="0" applyNumberFormat="1" applyFont="1"/>
    <xf numFmtId="0" fontId="16" fillId="0" borderId="0" xfId="0" applyFont="1"/>
    <xf numFmtId="49" fontId="16" fillId="0" borderId="0" xfId="0" applyNumberFormat="1" applyFont="1" applyFill="1"/>
    <xf numFmtId="49" fontId="15" fillId="0" borderId="0" xfId="0" applyNumberFormat="1" applyFont="1"/>
    <xf numFmtId="0" fontId="15" fillId="0" borderId="0" xfId="0" applyFont="1"/>
    <xf numFmtId="0" fontId="14" fillId="0" borderId="0" xfId="0" applyFont="1"/>
    <xf numFmtId="2" fontId="14" fillId="0" borderId="0" xfId="0" applyNumberFormat="1" applyFont="1"/>
    <xf numFmtId="49" fontId="14" fillId="0" borderId="0" xfId="0" applyNumberFormat="1" applyFont="1" applyFill="1"/>
    <xf numFmtId="2" fontId="14" fillId="0" borderId="0" xfId="0" applyNumberFormat="1" applyFont="1" applyFill="1"/>
    <xf numFmtId="49" fontId="13" fillId="0" borderId="0" xfId="0" applyNumberFormat="1" applyFont="1"/>
    <xf numFmtId="49" fontId="13" fillId="0" borderId="0" xfId="0" applyNumberFormat="1" applyFont="1" applyFill="1"/>
    <xf numFmtId="1" fontId="26" fillId="0" borderId="0" xfId="0" applyNumberFormat="1" applyFont="1" applyFill="1"/>
    <xf numFmtId="0" fontId="13" fillId="0" borderId="0" xfId="0" applyFont="1"/>
    <xf numFmtId="0" fontId="27" fillId="0" borderId="0" xfId="0" applyFont="1"/>
    <xf numFmtId="0" fontId="12" fillId="0" borderId="0" xfId="0" applyFont="1"/>
    <xf numFmtId="0" fontId="11" fillId="0" borderId="0" xfId="0" applyFont="1"/>
    <xf numFmtId="49" fontId="11" fillId="0" borderId="0" xfId="0" applyNumberFormat="1" applyFont="1"/>
    <xf numFmtId="164" fontId="11" fillId="0" borderId="0" xfId="0" applyNumberFormat="1" applyFont="1"/>
    <xf numFmtId="2" fontId="11" fillId="0" borderId="0" xfId="0" applyNumberFormat="1" applyFont="1"/>
    <xf numFmtId="49" fontId="11" fillId="0" borderId="0" xfId="0" applyNumberFormat="1" applyFont="1" applyFill="1"/>
    <xf numFmtId="0" fontId="11" fillId="0" borderId="0" xfId="0" applyNumberFormat="1" applyFont="1" applyFill="1"/>
    <xf numFmtId="165" fontId="11" fillId="0" borderId="0" xfId="0" applyNumberFormat="1" applyFont="1" applyFill="1"/>
    <xf numFmtId="164" fontId="11" fillId="0" borderId="0" xfId="0" applyNumberFormat="1" applyFont="1" applyFill="1"/>
    <xf numFmtId="2" fontId="11" fillId="0" borderId="0" xfId="0" applyNumberFormat="1" applyFont="1" applyFill="1"/>
    <xf numFmtId="0" fontId="28" fillId="0" borderId="0" xfId="0" applyFont="1"/>
    <xf numFmtId="0" fontId="10" fillId="0" borderId="0" xfId="0" applyFont="1"/>
    <xf numFmtId="49" fontId="10" fillId="0" borderId="0" xfId="0" applyNumberFormat="1" applyFont="1"/>
    <xf numFmtId="49" fontId="9" fillId="0" borderId="0" xfId="0" applyNumberFormat="1" applyFont="1"/>
    <xf numFmtId="49" fontId="8" fillId="0" borderId="0" xfId="0" applyNumberFormat="1" applyFont="1"/>
    <xf numFmtId="49" fontId="7" fillId="0" borderId="0" xfId="0" applyNumberFormat="1" applyFont="1" applyFill="1"/>
    <xf numFmtId="0" fontId="7" fillId="0" borderId="0" xfId="0" applyNumberFormat="1" applyFont="1" applyFill="1"/>
    <xf numFmtId="2" fontId="7" fillId="0" borderId="0" xfId="0" applyNumberFormat="1" applyFont="1"/>
    <xf numFmtId="14" fontId="6" fillId="0" borderId="0" xfId="0" applyNumberFormat="1" applyFont="1"/>
    <xf numFmtId="49" fontId="6" fillId="0" borderId="0" xfId="0" applyNumberFormat="1" applyFont="1"/>
    <xf numFmtId="14" fontId="5" fillId="0" borderId="0" xfId="0" applyNumberFormat="1" applyFont="1"/>
    <xf numFmtId="164" fontId="5" fillId="0" borderId="0" xfId="0" applyNumberFormat="1" applyFont="1"/>
    <xf numFmtId="0" fontId="4" fillId="0" borderId="0" xfId="0" applyFont="1"/>
    <xf numFmtId="49" fontId="4" fillId="0" borderId="0" xfId="0" applyNumberFormat="1" applyFont="1" applyFill="1"/>
    <xf numFmtId="0" fontId="4" fillId="0" borderId="0" xfId="0" applyNumberFormat="1" applyFont="1" applyFill="1"/>
    <xf numFmtId="0" fontId="3" fillId="0" borderId="0" xfId="0" applyFont="1"/>
    <xf numFmtId="49" fontId="3" fillId="0" borderId="0" xfId="0" applyNumberFormat="1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 applyFill="1"/>
  </cellXfs>
  <cellStyles count="2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zoomScaleNormal="100" zoomScalePageLayoutView="85" workbookViewId="0">
      <selection activeCell="F24" sqref="F24"/>
    </sheetView>
  </sheetViews>
  <sheetFormatPr defaultColWidth="11" defaultRowHeight="15" x14ac:dyDescent="0.25"/>
  <cols>
    <col min="1" max="1" width="12.25" style="12" bestFit="1" customWidth="1"/>
    <col min="2" max="2" width="11" style="12"/>
    <col min="3" max="3" width="4.375" style="12" customWidth="1"/>
    <col min="4" max="4" width="1.875" style="12" customWidth="1"/>
    <col min="5" max="6" width="18.125" style="1" customWidth="1"/>
    <col min="7" max="7" width="9.375" style="12" customWidth="1"/>
    <col min="8" max="8" width="9.875" style="12" customWidth="1"/>
    <col min="9" max="9" width="1.875" style="12" customWidth="1"/>
    <col min="10" max="10" width="12.375" style="1" customWidth="1"/>
    <col min="11" max="11" width="19.625" style="1" customWidth="1"/>
    <col min="12" max="15" width="10.875" style="18" customWidth="1"/>
    <col min="16" max="16" width="1.875" style="12" customWidth="1"/>
    <col min="17" max="17" width="11" style="4"/>
    <col min="18" max="18" width="12" style="1" customWidth="1"/>
    <col min="19" max="19" width="1.875" style="12" customWidth="1"/>
    <col min="20" max="20" width="11" style="1"/>
    <col min="21" max="16384" width="11" style="12"/>
  </cols>
  <sheetData>
    <row r="1" spans="1:20" x14ac:dyDescent="0.25">
      <c r="A1" s="21" t="s">
        <v>152</v>
      </c>
      <c r="B1" s="21" t="s">
        <v>6</v>
      </c>
      <c r="C1" s="21"/>
      <c r="E1" s="2" t="s">
        <v>26</v>
      </c>
      <c r="F1" s="2"/>
      <c r="J1" s="2" t="s">
        <v>25</v>
      </c>
      <c r="K1" s="2"/>
      <c r="P1" s="21"/>
      <c r="Q1" s="32" t="s">
        <v>9</v>
      </c>
      <c r="R1" s="2" t="s">
        <v>10</v>
      </c>
      <c r="S1" s="21"/>
      <c r="T1" s="2" t="s">
        <v>11</v>
      </c>
    </row>
    <row r="2" spans="1:20" x14ac:dyDescent="0.25">
      <c r="E2" s="2" t="s">
        <v>92</v>
      </c>
      <c r="F2" s="2" t="s">
        <v>93</v>
      </c>
      <c r="G2" s="21" t="s">
        <v>14</v>
      </c>
      <c r="H2" s="21" t="s">
        <v>8</v>
      </c>
      <c r="I2" s="21"/>
      <c r="J2" s="2" t="s">
        <v>7</v>
      </c>
      <c r="K2" s="2" t="s">
        <v>29</v>
      </c>
      <c r="L2" s="22" t="s">
        <v>27</v>
      </c>
      <c r="M2" s="22"/>
      <c r="N2" s="22"/>
      <c r="O2" s="22"/>
      <c r="Q2" s="4" t="s">
        <v>12</v>
      </c>
    </row>
    <row r="3" spans="1:20" x14ac:dyDescent="0.25">
      <c r="A3" s="21" t="s">
        <v>28</v>
      </c>
      <c r="B3" s="21"/>
      <c r="C3" s="21"/>
      <c r="L3" s="18" t="s">
        <v>0</v>
      </c>
      <c r="M3" s="18" t="s">
        <v>1</v>
      </c>
      <c r="N3" s="18" t="s">
        <v>2</v>
      </c>
      <c r="O3" s="18" t="s">
        <v>3</v>
      </c>
    </row>
    <row r="4" spans="1:20" x14ac:dyDescent="0.25">
      <c r="B4" s="12">
        <v>201309</v>
      </c>
      <c r="E4" s="30" t="s">
        <v>81</v>
      </c>
      <c r="F4" s="30" t="s">
        <v>82</v>
      </c>
      <c r="G4" s="12" t="s">
        <v>30</v>
      </c>
      <c r="H4" s="12" t="s">
        <v>34</v>
      </c>
      <c r="J4" s="1" t="s">
        <v>13</v>
      </c>
      <c r="K4" s="1" t="s">
        <v>35</v>
      </c>
      <c r="L4" s="18">
        <v>-9.7395999999999994</v>
      </c>
      <c r="M4" s="18">
        <v>0.27400000000000002</v>
      </c>
      <c r="N4" s="18">
        <v>1.0518000000000001</v>
      </c>
      <c r="O4" s="18">
        <v>-2.4099999999999998E-3</v>
      </c>
      <c r="Q4" s="4" t="s">
        <v>41</v>
      </c>
      <c r="S4" s="23"/>
      <c r="T4" s="1" t="s">
        <v>42</v>
      </c>
    </row>
    <row r="5" spans="1:20" x14ac:dyDescent="0.25">
      <c r="B5" s="12">
        <v>201309</v>
      </c>
      <c r="E5" s="30" t="s">
        <v>83</v>
      </c>
      <c r="F5" s="30" t="s">
        <v>84</v>
      </c>
      <c r="G5" s="12" t="s">
        <v>44</v>
      </c>
      <c r="H5" s="12" t="s">
        <v>31</v>
      </c>
      <c r="J5" s="1" t="s">
        <v>32</v>
      </c>
      <c r="K5" s="1" t="s">
        <v>33</v>
      </c>
      <c r="L5" s="18">
        <v>-11.658799999999999</v>
      </c>
      <c r="M5" s="18">
        <v>0.36946000000000001</v>
      </c>
      <c r="N5" s="18">
        <v>1.0239</v>
      </c>
      <c r="O5" s="18">
        <v>-7.9259999999999997E-4</v>
      </c>
      <c r="Q5" s="4" t="s">
        <v>41</v>
      </c>
      <c r="T5" s="1" t="s">
        <v>43</v>
      </c>
    </row>
    <row r="7" spans="1:20" x14ac:dyDescent="0.25">
      <c r="B7" s="12">
        <v>201407</v>
      </c>
      <c r="E7" s="30" t="s">
        <v>85</v>
      </c>
      <c r="F7" s="30" t="s">
        <v>86</v>
      </c>
      <c r="G7" s="12" t="s">
        <v>44</v>
      </c>
      <c r="H7" s="12" t="s">
        <v>34</v>
      </c>
      <c r="J7" s="1" t="s">
        <v>37</v>
      </c>
      <c r="K7" s="1" t="s">
        <v>36</v>
      </c>
      <c r="L7" s="18">
        <v>-7.8949999999999996</v>
      </c>
      <c r="M7" s="18">
        <v>0.32795000000000002</v>
      </c>
      <c r="N7" s="18">
        <v>1.0358000000000001</v>
      </c>
      <c r="O7" s="18">
        <v>-2.2862E-3</v>
      </c>
      <c r="Q7" s="4" t="s">
        <v>41</v>
      </c>
      <c r="T7" s="1" t="s">
        <v>45</v>
      </c>
    </row>
    <row r="9" spans="1:20" x14ac:dyDescent="0.25">
      <c r="B9" s="12">
        <v>201507</v>
      </c>
      <c r="E9" s="30" t="s">
        <v>87</v>
      </c>
      <c r="F9" s="30" t="s">
        <v>88</v>
      </c>
      <c r="G9" s="12" t="s">
        <v>44</v>
      </c>
      <c r="H9" s="12" t="s">
        <v>38</v>
      </c>
      <c r="J9" s="1" t="s">
        <v>40</v>
      </c>
      <c r="K9" s="1" t="s">
        <v>39</v>
      </c>
      <c r="L9" s="18">
        <v>-12.7455</v>
      </c>
      <c r="M9" s="18">
        <v>0.40895999999999999</v>
      </c>
      <c r="N9" s="18">
        <v>0.99827999999999995</v>
      </c>
      <c r="O9" s="18">
        <v>1.2248000000000001E-3</v>
      </c>
      <c r="Q9" s="4" t="s">
        <v>41</v>
      </c>
      <c r="T9" s="1" t="s">
        <v>46</v>
      </c>
    </row>
    <row r="10" spans="1:20" x14ac:dyDescent="0.25">
      <c r="B10" s="12">
        <v>201507</v>
      </c>
      <c r="E10" s="30" t="s">
        <v>89</v>
      </c>
      <c r="F10" s="30" t="s">
        <v>90</v>
      </c>
      <c r="G10" s="12" t="s">
        <v>44</v>
      </c>
      <c r="H10" s="12" t="s">
        <v>34</v>
      </c>
      <c r="J10" s="1" t="s">
        <v>47</v>
      </c>
      <c r="K10" s="1" t="s">
        <v>48</v>
      </c>
      <c r="L10" s="18">
        <v>-4.7736000000000001</v>
      </c>
      <c r="M10" s="18">
        <v>0.26887</v>
      </c>
      <c r="N10" s="18">
        <v>1.0355000000000001</v>
      </c>
      <c r="O10" s="18">
        <v>-2.2704000000000001E-3</v>
      </c>
      <c r="Q10" s="4" t="s">
        <v>41</v>
      </c>
      <c r="T10" s="1" t="s">
        <v>49</v>
      </c>
    </row>
    <row r="12" spans="1:20" x14ac:dyDescent="0.25">
      <c r="B12" s="12">
        <v>201607</v>
      </c>
      <c r="E12" s="30" t="s">
        <v>91</v>
      </c>
      <c r="F12" s="37" t="s">
        <v>119</v>
      </c>
      <c r="H12" s="12" t="s">
        <v>62</v>
      </c>
      <c r="J12" s="1" t="s">
        <v>63</v>
      </c>
      <c r="K12" s="1" t="s">
        <v>64</v>
      </c>
      <c r="L12" s="18">
        <v>3.5926999999999998</v>
      </c>
      <c r="M12" s="18">
        <v>0.12720000000000001</v>
      </c>
      <c r="N12" s="18">
        <v>1.0254000000000001</v>
      </c>
      <c r="O12" s="18">
        <v>-3.0000000000000001E-3</v>
      </c>
      <c r="Q12" s="4">
        <v>457.03</v>
      </c>
      <c r="T12" s="1" t="s">
        <v>65</v>
      </c>
    </row>
    <row r="14" spans="1:20" x14ac:dyDescent="0.25">
      <c r="B14" s="12">
        <v>201708</v>
      </c>
      <c r="E14" s="37" t="s">
        <v>119</v>
      </c>
      <c r="F14" s="38" t="s">
        <v>123</v>
      </c>
      <c r="G14" s="34" t="s">
        <v>56</v>
      </c>
      <c r="H14" s="34" t="s">
        <v>34</v>
      </c>
      <c r="J14" s="37" t="s">
        <v>118</v>
      </c>
      <c r="K14" s="37" t="s">
        <v>120</v>
      </c>
      <c r="L14" s="18">
        <v>-11.014900000000001</v>
      </c>
      <c r="M14" s="18">
        <v>0.34429999999999999</v>
      </c>
      <c r="N14" s="18">
        <v>1.0371999999999999</v>
      </c>
      <c r="O14" s="18">
        <v>-1.6999999999999999E-3</v>
      </c>
      <c r="Q14" s="35" t="s">
        <v>121</v>
      </c>
      <c r="T14" s="37" t="s">
        <v>122</v>
      </c>
    </row>
    <row r="16" spans="1:20" x14ac:dyDescent="0.25">
      <c r="B16" s="12">
        <v>201808</v>
      </c>
      <c r="E16" s="39" t="s">
        <v>124</v>
      </c>
      <c r="F16" s="43" t="s">
        <v>135</v>
      </c>
      <c r="H16" s="39" t="s">
        <v>62</v>
      </c>
      <c r="J16" s="38" t="s">
        <v>129</v>
      </c>
      <c r="K16" s="38" t="s">
        <v>130</v>
      </c>
      <c r="L16" s="18">
        <v>8.3430999999999997</v>
      </c>
      <c r="M16" s="18">
        <v>-0.64359999999999995</v>
      </c>
      <c r="N16" s="18">
        <v>1.0224</v>
      </c>
      <c r="O16" s="18">
        <v>-2.3999999999999998E-3</v>
      </c>
      <c r="Q16" s="4">
        <v>428.9</v>
      </c>
      <c r="T16" s="38" t="s">
        <v>128</v>
      </c>
    </row>
    <row r="18" spans="2:20" x14ac:dyDescent="0.25">
      <c r="B18" s="12">
        <v>201907</v>
      </c>
      <c r="E18" s="42" t="s">
        <v>132</v>
      </c>
      <c r="F18" s="53" t="s">
        <v>155</v>
      </c>
      <c r="H18" s="42" t="s">
        <v>34</v>
      </c>
      <c r="J18" s="41" t="s">
        <v>133</v>
      </c>
      <c r="K18" s="41" t="s">
        <v>134</v>
      </c>
      <c r="L18" s="18">
        <v>-9.3684999999999992</v>
      </c>
      <c r="M18" s="18">
        <v>0.31619999999999998</v>
      </c>
      <c r="N18" s="18">
        <v>1.0316000000000001</v>
      </c>
      <c r="O18" s="18">
        <v>-1.8E-3</v>
      </c>
      <c r="Q18" s="4">
        <v>444.7</v>
      </c>
      <c r="T18" s="41" t="s">
        <v>131</v>
      </c>
    </row>
    <row r="20" spans="2:20" x14ac:dyDescent="0.25">
      <c r="B20" s="12">
        <v>202008</v>
      </c>
      <c r="E20" s="53" t="s">
        <v>156</v>
      </c>
      <c r="F20" s="63" t="s">
        <v>164</v>
      </c>
      <c r="H20" s="53" t="s">
        <v>62</v>
      </c>
      <c r="J20" s="54" t="s">
        <v>159</v>
      </c>
      <c r="K20" s="54" t="s">
        <v>160</v>
      </c>
      <c r="L20" s="55">
        <v>0.68489999999999995</v>
      </c>
      <c r="M20" s="55">
        <v>-0.9103</v>
      </c>
      <c r="N20" s="55">
        <v>1.0826</v>
      </c>
      <c r="O20" s="55">
        <v>-4.1000000000000003E-3</v>
      </c>
      <c r="P20" s="53"/>
      <c r="Q20" s="56">
        <v>449.01</v>
      </c>
      <c r="R20" s="54" t="s">
        <v>161</v>
      </c>
      <c r="S20" s="53"/>
      <c r="T20" s="64" t="s">
        <v>165</v>
      </c>
    </row>
    <row r="21" spans="2:20" x14ac:dyDescent="0.25">
      <c r="B21" s="12">
        <v>202008</v>
      </c>
      <c r="E21" s="63" t="s">
        <v>168</v>
      </c>
      <c r="F21" s="71" t="s">
        <v>176</v>
      </c>
      <c r="H21" s="63" t="s">
        <v>34</v>
      </c>
      <c r="J21" s="64" t="s">
        <v>166</v>
      </c>
      <c r="K21" s="64" t="s">
        <v>167</v>
      </c>
      <c r="L21" s="55">
        <v>-10.9109</v>
      </c>
      <c r="M21" s="55">
        <v>0.33040000000000003</v>
      </c>
      <c r="N21" s="55">
        <v>1.0482</v>
      </c>
      <c r="O21" s="55">
        <v>-1.9E-3</v>
      </c>
      <c r="P21" s="53"/>
      <c r="Q21" s="56">
        <v>449.01</v>
      </c>
      <c r="R21" s="54" t="s">
        <v>161</v>
      </c>
      <c r="S21" s="53"/>
      <c r="T21" s="65" t="s">
        <v>169</v>
      </c>
    </row>
    <row r="22" spans="2:20" x14ac:dyDescent="0.25">
      <c r="Q22" s="4">
        <v>423.1</v>
      </c>
      <c r="R22" s="66" t="s">
        <v>170</v>
      </c>
      <c r="T22" s="66" t="s">
        <v>171</v>
      </c>
    </row>
    <row r="23" spans="2:20" x14ac:dyDescent="0.25">
      <c r="B23" s="12">
        <v>202106</v>
      </c>
      <c r="E23" s="70" t="s">
        <v>175</v>
      </c>
      <c r="F23" s="78" t="s">
        <v>180</v>
      </c>
      <c r="H23" s="72" t="s">
        <v>62</v>
      </c>
      <c r="J23" s="54" t="s">
        <v>159</v>
      </c>
      <c r="K23" s="54" t="s">
        <v>160</v>
      </c>
      <c r="L23" s="55">
        <v>0.68489999999999995</v>
      </c>
      <c r="M23" s="55">
        <v>-0.9103</v>
      </c>
      <c r="N23" s="55">
        <v>1.0826</v>
      </c>
      <c r="O23" s="55">
        <v>-4.1000000000000003E-3</v>
      </c>
      <c r="T23" s="78" t="s">
        <v>183</v>
      </c>
    </row>
    <row r="24" spans="2:20" ht="15.75" x14ac:dyDescent="0.25">
      <c r="B24" s="12">
        <v>202106</v>
      </c>
      <c r="E24" s="78" t="s">
        <v>180</v>
      </c>
      <c r="F24" t="s">
        <v>190</v>
      </c>
      <c r="H24" s="77" t="s">
        <v>34</v>
      </c>
      <c r="J24" s="78" t="s">
        <v>181</v>
      </c>
      <c r="K24" s="78" t="s">
        <v>182</v>
      </c>
      <c r="L24" s="73">
        <v>-13.7195</v>
      </c>
      <c r="M24" s="73">
        <v>0.47539999999999999</v>
      </c>
      <c r="N24" s="73">
        <v>1.0423</v>
      </c>
      <c r="O24" s="73">
        <v>-1.8E-3</v>
      </c>
      <c r="T24" s="78" t="s">
        <v>184</v>
      </c>
    </row>
    <row r="26" spans="2:20" ht="15.75" x14ac:dyDescent="0.25">
      <c r="B26" s="12">
        <v>202207</v>
      </c>
      <c r="E26" t="s">
        <v>190</v>
      </c>
      <c r="H26" s="79" t="s">
        <v>62</v>
      </c>
      <c r="J26" s="80" t="s">
        <v>187</v>
      </c>
      <c r="K26" s="80" t="s">
        <v>186</v>
      </c>
      <c r="L26" s="18">
        <v>2.7435999999999998</v>
      </c>
      <c r="M26" s="18">
        <v>-0.74509999999999998</v>
      </c>
      <c r="N26" s="18">
        <v>1.0551999999999999</v>
      </c>
      <c r="O26" s="18">
        <v>-3.3E-3</v>
      </c>
      <c r="Q26" s="4">
        <v>431.9</v>
      </c>
      <c r="R26" s="80" t="s">
        <v>185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zoomScale="85" zoomScaleNormal="85" workbookViewId="0">
      <selection activeCell="E33" sqref="E33"/>
    </sheetView>
  </sheetViews>
  <sheetFormatPr defaultColWidth="11" defaultRowHeight="15" x14ac:dyDescent="0.25"/>
  <cols>
    <col min="1" max="1" width="12.875" style="12" bestFit="1" customWidth="1"/>
    <col min="2" max="2" width="11" style="12"/>
    <col min="3" max="3" width="6.25" style="12" customWidth="1"/>
    <col min="4" max="4" width="1.875" style="12" customWidth="1"/>
    <col min="5" max="5" width="18" style="12" customWidth="1"/>
    <col min="6" max="7" width="18" style="1" customWidth="1"/>
    <col min="8" max="8" width="17" style="12" customWidth="1"/>
    <col min="9" max="9" width="18.625" style="12" customWidth="1"/>
    <col min="10" max="10" width="12.625" style="12" customWidth="1"/>
    <col min="11" max="11" width="1.875" style="12" customWidth="1"/>
    <col min="12" max="12" width="11" style="5"/>
    <col min="13" max="13" width="7.625" style="13" customWidth="1"/>
    <col min="14" max="14" width="11" style="14"/>
    <col min="15" max="15" width="11" style="15"/>
    <col min="16" max="16" width="11" style="17"/>
    <col min="17" max="17" width="13.375" style="11" customWidth="1"/>
    <col min="18" max="18" width="1.875" style="17" customWidth="1"/>
    <col min="19" max="19" width="11" style="4" customWidth="1"/>
    <col min="20" max="20" width="11" style="4"/>
    <col min="21" max="21" width="11" style="12" customWidth="1"/>
    <col min="22" max="16384" width="11" style="12"/>
  </cols>
  <sheetData>
    <row r="1" spans="1:31" s="1" customFormat="1" x14ac:dyDescent="0.25">
      <c r="A1" s="2" t="s">
        <v>152</v>
      </c>
      <c r="B1" s="2" t="s">
        <v>6</v>
      </c>
      <c r="C1" s="2"/>
      <c r="E1" s="2" t="s">
        <v>26</v>
      </c>
      <c r="K1" s="2"/>
      <c r="L1" s="2" t="s">
        <v>25</v>
      </c>
      <c r="M1" s="3"/>
      <c r="N1" s="27"/>
      <c r="P1" s="4"/>
      <c r="R1" s="5"/>
      <c r="S1" s="2" t="s">
        <v>21</v>
      </c>
      <c r="U1" s="2"/>
    </row>
    <row r="2" spans="1:31" s="1" customFormat="1" x14ac:dyDescent="0.25">
      <c r="E2" s="2" t="s">
        <v>92</v>
      </c>
      <c r="F2" s="2" t="s">
        <v>93</v>
      </c>
      <c r="G2" s="2" t="s">
        <v>153</v>
      </c>
      <c r="H2" s="2" t="s">
        <v>22</v>
      </c>
      <c r="I2" s="2" t="s">
        <v>24</v>
      </c>
      <c r="J2" s="2" t="s">
        <v>23</v>
      </c>
      <c r="L2" s="6" t="s">
        <v>7</v>
      </c>
      <c r="M2" s="7" t="s">
        <v>15</v>
      </c>
      <c r="N2" s="8" t="s">
        <v>18</v>
      </c>
      <c r="O2" s="9" t="s">
        <v>17</v>
      </c>
      <c r="P2" s="10" t="s">
        <v>16</v>
      </c>
      <c r="Q2" s="11"/>
      <c r="R2" s="5"/>
      <c r="S2" s="2" t="s">
        <v>19</v>
      </c>
      <c r="T2" s="2" t="s">
        <v>20</v>
      </c>
    </row>
    <row r="3" spans="1:31" x14ac:dyDescent="0.25">
      <c r="A3" s="21" t="s">
        <v>28</v>
      </c>
      <c r="B3" s="21"/>
      <c r="C3" s="21"/>
      <c r="P3" s="10" t="s">
        <v>5</v>
      </c>
      <c r="Q3" s="16" t="s">
        <v>4</v>
      </c>
      <c r="S3" s="18">
        <v>8.3145100000000003</v>
      </c>
      <c r="T3" s="19">
        <v>96487</v>
      </c>
    </row>
    <row r="4" spans="1:31" x14ac:dyDescent="0.25">
      <c r="B4" s="12">
        <v>201309</v>
      </c>
      <c r="E4" s="31" t="s">
        <v>94</v>
      </c>
      <c r="F4" s="30" t="s">
        <v>95</v>
      </c>
      <c r="G4" s="30"/>
      <c r="J4" s="12" t="s">
        <v>60</v>
      </c>
      <c r="L4" s="5" t="s">
        <v>13</v>
      </c>
      <c r="M4" s="13">
        <v>126</v>
      </c>
      <c r="N4" s="14">
        <v>8.1880000000000006</v>
      </c>
      <c r="O4" s="12">
        <v>6.0080000000000001E-2</v>
      </c>
      <c r="P4" s="12">
        <v>281.58</v>
      </c>
      <c r="Q4" s="11">
        <f t="shared" ref="Q4:Q5" si="0">O4-(N4*$S$3*P4*LN(10)/$T$3)</f>
        <v>-0.39739059485112194</v>
      </c>
      <c r="S4" s="17" t="s">
        <v>66</v>
      </c>
      <c r="T4" s="20"/>
    </row>
    <row r="5" spans="1:31" x14ac:dyDescent="0.25">
      <c r="B5" s="12">
        <v>201309</v>
      </c>
      <c r="E5" s="31" t="s">
        <v>96</v>
      </c>
      <c r="F5" s="30" t="s">
        <v>97</v>
      </c>
      <c r="G5" s="30"/>
      <c r="J5" s="12" t="s">
        <v>52</v>
      </c>
      <c r="L5" s="5" t="s">
        <v>13</v>
      </c>
      <c r="M5" s="13">
        <v>126</v>
      </c>
      <c r="N5" s="14">
        <v>8.1890000000000001</v>
      </c>
      <c r="O5" s="12">
        <v>6.7030000000000006E-2</v>
      </c>
      <c r="P5" s="17">
        <v>281.52999999999997</v>
      </c>
      <c r="Q5" s="11">
        <f t="shared" si="0"/>
        <v>-0.39041522299672338</v>
      </c>
      <c r="S5" s="17" t="s">
        <v>69</v>
      </c>
      <c r="T5" s="20"/>
    </row>
    <row r="6" spans="1:31" x14ac:dyDescent="0.25">
      <c r="B6" s="12">
        <v>201309</v>
      </c>
      <c r="E6" s="31" t="s">
        <v>97</v>
      </c>
      <c r="F6" s="30" t="s">
        <v>98</v>
      </c>
      <c r="G6" s="30"/>
      <c r="J6" s="12" t="s">
        <v>60</v>
      </c>
      <c r="L6" s="5" t="s">
        <v>13</v>
      </c>
      <c r="M6" s="13">
        <v>126</v>
      </c>
      <c r="N6" s="14">
        <v>8.1880000000000006</v>
      </c>
      <c r="O6" s="12">
        <v>6.0080000000000001E-2</v>
      </c>
      <c r="P6" s="12">
        <v>281.58</v>
      </c>
      <c r="Q6" s="11">
        <f t="shared" ref="Q6" si="1">O6-(N6*$S$3*P6*LN(10)/$T$3)</f>
        <v>-0.39739059485112194</v>
      </c>
      <c r="S6" s="17" t="s">
        <v>67</v>
      </c>
      <c r="T6" s="20"/>
    </row>
    <row r="7" spans="1:31" x14ac:dyDescent="0.25">
      <c r="B7" s="12">
        <v>201309</v>
      </c>
      <c r="E7" s="31" t="s">
        <v>98</v>
      </c>
      <c r="F7" s="30" t="s">
        <v>99</v>
      </c>
      <c r="G7" s="30"/>
      <c r="J7" s="12" t="s">
        <v>55</v>
      </c>
      <c r="L7" s="5" t="s">
        <v>56</v>
      </c>
      <c r="M7" s="13" t="s">
        <v>56</v>
      </c>
      <c r="N7" s="14" t="s">
        <v>56</v>
      </c>
      <c r="O7" s="5" t="s">
        <v>56</v>
      </c>
      <c r="P7" s="5" t="s">
        <v>56</v>
      </c>
      <c r="Q7" s="5" t="s">
        <v>56</v>
      </c>
      <c r="S7" s="17" t="s">
        <v>68</v>
      </c>
      <c r="T7" s="20"/>
    </row>
    <row r="8" spans="1:31" x14ac:dyDescent="0.25">
      <c r="B8" s="12">
        <v>201309</v>
      </c>
      <c r="E8" s="31" t="s">
        <v>100</v>
      </c>
      <c r="F8" s="30" t="s">
        <v>101</v>
      </c>
      <c r="G8" s="30"/>
      <c r="J8" s="12" t="s">
        <v>52</v>
      </c>
      <c r="L8" s="5" t="s">
        <v>54</v>
      </c>
      <c r="M8" s="13">
        <v>136</v>
      </c>
      <c r="N8" s="14">
        <v>8.218</v>
      </c>
      <c r="O8" s="15">
        <v>8.0329999999999999E-2</v>
      </c>
      <c r="P8" s="17">
        <v>279.57</v>
      </c>
      <c r="Q8" s="11">
        <f t="shared" ref="Q8" si="2">O8-(N8*$S$3*P8*LN(10)/$T$3)</f>
        <v>-0.37553919768960586</v>
      </c>
      <c r="S8" s="17" t="s">
        <v>70</v>
      </c>
      <c r="T8" s="20"/>
    </row>
    <row r="9" spans="1:31" x14ac:dyDescent="0.25">
      <c r="O9" s="5"/>
      <c r="P9" s="5"/>
      <c r="S9" s="17"/>
      <c r="T9" s="20"/>
    </row>
    <row r="10" spans="1:31" x14ac:dyDescent="0.25">
      <c r="B10" s="12">
        <v>201407</v>
      </c>
      <c r="E10" s="31" t="s">
        <v>102</v>
      </c>
      <c r="F10" s="30" t="s">
        <v>103</v>
      </c>
      <c r="G10" s="30"/>
      <c r="I10" s="12" t="s">
        <v>72</v>
      </c>
      <c r="J10" s="12" t="s">
        <v>50</v>
      </c>
      <c r="L10" s="5" t="s">
        <v>59</v>
      </c>
      <c r="M10" s="13">
        <v>136</v>
      </c>
      <c r="N10" s="14">
        <v>8.2240000000000002</v>
      </c>
      <c r="O10" s="15">
        <v>8.0329999999999999E-2</v>
      </c>
      <c r="P10" s="17">
        <v>279.16000000000003</v>
      </c>
      <c r="Q10" s="11">
        <f>O10-(N10*$S$3*P10*LN(10)/$T$3)</f>
        <v>-0.37520299234409837</v>
      </c>
      <c r="R10" s="15"/>
      <c r="S10" s="5" t="s">
        <v>74</v>
      </c>
    </row>
    <row r="11" spans="1:31" x14ac:dyDescent="0.25">
      <c r="B11" s="12">
        <v>201407</v>
      </c>
      <c r="E11" s="31" t="s">
        <v>103</v>
      </c>
      <c r="F11" s="30" t="s">
        <v>104</v>
      </c>
      <c r="G11" s="30"/>
      <c r="J11" s="12" t="s">
        <v>52</v>
      </c>
      <c r="L11" s="5" t="s">
        <v>54</v>
      </c>
      <c r="M11" s="13">
        <v>136</v>
      </c>
      <c r="N11" s="14">
        <v>8.218</v>
      </c>
      <c r="O11" s="15">
        <v>8.0329999999999999E-2</v>
      </c>
      <c r="P11" s="17">
        <v>279.57</v>
      </c>
      <c r="Q11" s="11">
        <f t="shared" ref="Q11:Q22" si="3">O11-(N11*$S$3*P11*LN(10)/$T$3)</f>
        <v>-0.37553919768960586</v>
      </c>
      <c r="R11" s="15"/>
      <c r="S11" s="17" t="s">
        <v>73</v>
      </c>
    </row>
    <row r="12" spans="1:31" x14ac:dyDescent="0.25">
      <c r="B12" s="12">
        <v>201407</v>
      </c>
      <c r="E12" s="31" t="s">
        <v>104</v>
      </c>
      <c r="F12" s="30" t="s">
        <v>105</v>
      </c>
      <c r="G12" s="30"/>
      <c r="J12" s="12" t="s">
        <v>50</v>
      </c>
      <c r="L12" s="5" t="s">
        <v>59</v>
      </c>
      <c r="M12" s="13">
        <v>136</v>
      </c>
      <c r="N12" s="14">
        <v>8.2240000000000002</v>
      </c>
      <c r="O12" s="15">
        <v>8.0329999999999999E-2</v>
      </c>
      <c r="P12" s="17">
        <v>279.16000000000003</v>
      </c>
      <c r="Q12" s="11">
        <f>O12-(N12*$S$3*P12*LN(10)/$T$3)</f>
        <v>-0.37520299234409837</v>
      </c>
      <c r="R12" s="15"/>
      <c r="S12" s="17" t="s">
        <v>71</v>
      </c>
      <c r="Z12" s="5" t="s">
        <v>53</v>
      </c>
      <c r="AA12" s="13">
        <v>144</v>
      </c>
      <c r="AB12" s="14">
        <v>8.1869999999999994</v>
      </c>
      <c r="AC12" s="15">
        <v>6.6629999999999995E-2</v>
      </c>
      <c r="AD12" s="17">
        <v>279.20999999999998</v>
      </c>
      <c r="AE12" s="11">
        <f>AC12-(AB12*$S$3*AD12*LN(10)/$T$3)</f>
        <v>-0.38693475987568005</v>
      </c>
    </row>
    <row r="13" spans="1:31" x14ac:dyDescent="0.25">
      <c r="R13" s="15"/>
      <c r="S13" s="12"/>
    </row>
    <row r="14" spans="1:31" x14ac:dyDescent="0.25">
      <c r="B14" s="12">
        <v>201507</v>
      </c>
      <c r="E14" s="31" t="s">
        <v>106</v>
      </c>
      <c r="F14" s="30" t="s">
        <v>107</v>
      </c>
      <c r="G14" s="30"/>
      <c r="J14" s="12" t="s">
        <v>52</v>
      </c>
      <c r="L14" s="5" t="s">
        <v>57</v>
      </c>
      <c r="M14" s="13">
        <v>144</v>
      </c>
      <c r="N14" s="14">
        <v>8.0790000000000006</v>
      </c>
      <c r="O14" s="15">
        <v>7.7929999999999999E-2</v>
      </c>
      <c r="P14" s="17">
        <v>284.99</v>
      </c>
      <c r="Q14" s="11">
        <f t="shared" si="3"/>
        <v>-0.37891699725075029</v>
      </c>
      <c r="R14" s="15"/>
      <c r="S14" s="12" t="s">
        <v>75</v>
      </c>
    </row>
    <row r="15" spans="1:31" x14ac:dyDescent="0.25">
      <c r="B15" s="12">
        <v>201507</v>
      </c>
      <c r="E15" s="31" t="s">
        <v>108</v>
      </c>
      <c r="F15" s="30" t="s">
        <v>109</v>
      </c>
      <c r="G15" s="30"/>
      <c r="I15" s="12" t="s">
        <v>58</v>
      </c>
      <c r="J15" s="12" t="s">
        <v>50</v>
      </c>
      <c r="L15" s="5" t="s">
        <v>51</v>
      </c>
      <c r="M15" s="13">
        <v>144</v>
      </c>
      <c r="N15" s="14">
        <v>8.1750000000000007</v>
      </c>
      <c r="O15" s="15">
        <v>6.7830000000000001E-2</v>
      </c>
      <c r="P15" s="17">
        <v>279.15280000000001</v>
      </c>
      <c r="Q15" s="11">
        <f t="shared" si="3"/>
        <v>-0.38497716983552316</v>
      </c>
      <c r="R15" s="15"/>
      <c r="S15" s="12" t="s">
        <v>76</v>
      </c>
    </row>
    <row r="16" spans="1:31" x14ac:dyDescent="0.25">
      <c r="R16" s="15"/>
      <c r="S16" s="12"/>
    </row>
    <row r="17" spans="2:19" x14ac:dyDescent="0.25">
      <c r="B17" s="12">
        <v>201607</v>
      </c>
      <c r="E17" s="31" t="s">
        <v>91</v>
      </c>
      <c r="F17" s="30" t="s">
        <v>111</v>
      </c>
      <c r="G17" s="30"/>
      <c r="I17" s="29" t="s">
        <v>80</v>
      </c>
      <c r="J17" s="12" t="s">
        <v>60</v>
      </c>
      <c r="L17" s="5" t="s">
        <v>61</v>
      </c>
      <c r="M17" s="13">
        <v>156</v>
      </c>
      <c r="N17" s="14">
        <v>7.9039999999999999</v>
      </c>
      <c r="O17" s="15">
        <v>5.7329999999999999E-2</v>
      </c>
      <c r="P17" s="17">
        <v>294.19</v>
      </c>
      <c r="Q17" s="11">
        <f t="shared" si="3"/>
        <v>-0.40404959461171785</v>
      </c>
      <c r="R17" s="15"/>
      <c r="S17" s="31" t="s">
        <v>110</v>
      </c>
    </row>
    <row r="18" spans="2:19" x14ac:dyDescent="0.25">
      <c r="B18" s="12">
        <v>201607</v>
      </c>
      <c r="E18" s="31" t="s">
        <v>112</v>
      </c>
      <c r="F18" s="37" t="s">
        <v>119</v>
      </c>
      <c r="G18" s="37"/>
      <c r="H18" s="24" t="s">
        <v>78</v>
      </c>
      <c r="I18" s="25" t="s">
        <v>77</v>
      </c>
      <c r="J18" s="24" t="s">
        <v>52</v>
      </c>
      <c r="L18" s="26" t="s">
        <v>79</v>
      </c>
      <c r="M18" s="13">
        <v>156</v>
      </c>
      <c r="N18" s="28">
        <v>7.9100402020434899</v>
      </c>
      <c r="O18" s="25">
        <v>6.0909999999999999E-2</v>
      </c>
      <c r="P18" s="25">
        <v>293.81</v>
      </c>
      <c r="Q18" s="11">
        <f t="shared" si="3"/>
        <v>-0.40022576761115153</v>
      </c>
      <c r="S18" s="33" t="s">
        <v>113</v>
      </c>
    </row>
    <row r="20" spans="2:19" x14ac:dyDescent="0.25">
      <c r="B20" s="12">
        <v>201708</v>
      </c>
      <c r="E20" s="37" t="s">
        <v>119</v>
      </c>
      <c r="F20" s="38" t="s">
        <v>123</v>
      </c>
      <c r="G20" s="38"/>
      <c r="H20" s="34" t="s">
        <v>114</v>
      </c>
      <c r="I20" s="34" t="s">
        <v>117</v>
      </c>
      <c r="J20" s="34" t="s">
        <v>115</v>
      </c>
      <c r="L20" s="36" t="s">
        <v>118</v>
      </c>
      <c r="M20" s="13">
        <v>163</v>
      </c>
      <c r="N20" s="14">
        <v>7.8815</v>
      </c>
      <c r="O20" s="15">
        <v>6.0040000000000003E-2</v>
      </c>
      <c r="P20" s="17">
        <v>294.82</v>
      </c>
      <c r="Q20" s="11">
        <f t="shared" si="3"/>
        <v>-0.40101142325686162</v>
      </c>
      <c r="S20" s="35" t="s">
        <v>116</v>
      </c>
    </row>
    <row r="22" spans="2:19" x14ac:dyDescent="0.25">
      <c r="B22" s="12">
        <v>201808</v>
      </c>
      <c r="E22" s="39" t="s">
        <v>124</v>
      </c>
      <c r="F22" s="43" t="s">
        <v>135</v>
      </c>
      <c r="G22" s="43"/>
      <c r="I22" s="39" t="s">
        <v>125</v>
      </c>
      <c r="J22" s="39" t="s">
        <v>126</v>
      </c>
      <c r="L22" s="40" t="s">
        <v>127</v>
      </c>
      <c r="M22" s="13">
        <v>164</v>
      </c>
      <c r="N22" s="14">
        <v>7.5873619999999997</v>
      </c>
      <c r="O22" s="15">
        <v>5.867E-2</v>
      </c>
      <c r="P22" s="17">
        <v>294.47219999999999</v>
      </c>
      <c r="Q22" s="11">
        <f t="shared" si="3"/>
        <v>-0.38465135439934456</v>
      </c>
    </row>
    <row r="24" spans="2:19" x14ac:dyDescent="0.25">
      <c r="B24" s="12">
        <v>201907</v>
      </c>
      <c r="E24" s="42" t="s">
        <v>132</v>
      </c>
      <c r="F24" s="43" t="s">
        <v>140</v>
      </c>
      <c r="G24" s="43"/>
      <c r="J24" s="43" t="s">
        <v>137</v>
      </c>
      <c r="L24" s="45" t="s">
        <v>138</v>
      </c>
      <c r="M24" s="13">
        <v>179</v>
      </c>
      <c r="N24" s="14">
        <v>8.0939999999999994</v>
      </c>
      <c r="O24" s="15">
        <v>9.7600000000000006E-2</v>
      </c>
      <c r="P24" s="46">
        <f>20.31+273.15</f>
        <v>293.45999999999998</v>
      </c>
      <c r="Q24" s="11">
        <f t="shared" ref="Q24" si="4">O24-(N24*$S$3*P24*LN(10)/$T$3)</f>
        <v>-0.37369806700017827</v>
      </c>
      <c r="S24" s="44" t="s">
        <v>136</v>
      </c>
    </row>
    <row r="25" spans="2:19" x14ac:dyDescent="0.25">
      <c r="B25" s="12">
        <v>201907</v>
      </c>
      <c r="E25" s="43" t="s">
        <v>139</v>
      </c>
      <c r="F25" s="53" t="s">
        <v>155</v>
      </c>
      <c r="J25" s="43" t="s">
        <v>126</v>
      </c>
      <c r="L25" s="45" t="s">
        <v>141</v>
      </c>
      <c r="M25" s="13">
        <v>185</v>
      </c>
      <c r="N25" s="14">
        <v>7.93</v>
      </c>
      <c r="O25" s="15">
        <v>7.7479999999999993E-2</v>
      </c>
      <c r="P25" s="17">
        <f>20.04+273.15</f>
        <v>293.19</v>
      </c>
      <c r="Q25" s="11">
        <f>O25-(N25*$S$3*P25*LN(10)/$T$3)</f>
        <v>-0.38384382693050045</v>
      </c>
    </row>
    <row r="27" spans="2:19" x14ac:dyDescent="0.25">
      <c r="B27" s="12">
        <v>202008</v>
      </c>
      <c r="E27" s="53" t="s">
        <v>156</v>
      </c>
      <c r="F27" s="71" t="s">
        <v>176</v>
      </c>
      <c r="I27" s="53" t="s">
        <v>162</v>
      </c>
      <c r="J27" s="53"/>
      <c r="K27" s="53"/>
      <c r="L27" s="57" t="s">
        <v>163</v>
      </c>
      <c r="M27" s="58">
        <v>187</v>
      </c>
      <c r="N27" s="59">
        <v>7.9558743999999999</v>
      </c>
      <c r="O27" s="60">
        <v>7.7539999999999998E-2</v>
      </c>
      <c r="P27" s="61">
        <f>20.2+273.15</f>
        <v>293.34999999999997</v>
      </c>
      <c r="Q27" s="62">
        <v>-0.38556000000000001</v>
      </c>
    </row>
    <row r="29" spans="2:19" x14ac:dyDescent="0.25">
      <c r="B29" s="12">
        <v>202106</v>
      </c>
      <c r="E29" s="70" t="s">
        <v>175</v>
      </c>
      <c r="F29" s="74" t="s">
        <v>177</v>
      </c>
      <c r="L29" s="67" t="s">
        <v>172</v>
      </c>
      <c r="M29" s="68" t="s">
        <v>173</v>
      </c>
      <c r="N29" s="14">
        <v>7.8298795121886204</v>
      </c>
      <c r="O29" s="15">
        <v>5.1740000000000001E-2</v>
      </c>
      <c r="P29" s="17">
        <v>292.5</v>
      </c>
      <c r="Q29" s="11">
        <v>-0.40268544098382125</v>
      </c>
      <c r="S29" s="69" t="s">
        <v>174</v>
      </c>
    </row>
    <row r="31" spans="2:19" ht="15.75" x14ac:dyDescent="0.25">
      <c r="B31" s="12">
        <v>202106</v>
      </c>
      <c r="E31" s="74" t="s">
        <v>177</v>
      </c>
      <c r="F31" t="s">
        <v>190</v>
      </c>
      <c r="I31" s="74" t="s">
        <v>162</v>
      </c>
      <c r="L31" s="75" t="s">
        <v>178</v>
      </c>
      <c r="M31" s="76" t="s">
        <v>179</v>
      </c>
      <c r="N31" s="14">
        <v>8.2731672368543698</v>
      </c>
      <c r="O31" s="15">
        <v>9.5600000000000004E-2</v>
      </c>
      <c r="P31" s="17">
        <f>(19.45*0.9967-0.057)+273.15</f>
        <v>292.478815</v>
      </c>
      <c r="Q31" s="11">
        <v>-0.38452190735584013</v>
      </c>
    </row>
    <row r="33" spans="2:17" ht="15.75" x14ac:dyDescent="0.25">
      <c r="B33" s="12">
        <v>202207</v>
      </c>
      <c r="E33" t="s">
        <v>190</v>
      </c>
      <c r="I33" s="39" t="s">
        <v>125</v>
      </c>
      <c r="L33" s="81" t="s">
        <v>188</v>
      </c>
      <c r="M33" s="76" t="s">
        <v>179</v>
      </c>
      <c r="N33" s="14">
        <v>8.2693602339227752</v>
      </c>
      <c r="O33" s="15">
        <v>9.572E-2</v>
      </c>
      <c r="P33" s="17">
        <f>(19.57*0.9967-0.057)+273.15</f>
        <v>292.59841899999998</v>
      </c>
      <c r="Q33" s="11">
        <f>O33-(N33*$S$3*P33*LN(10)/$T$3)</f>
        <v>-0.38437527497487756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B12" sqref="B12"/>
    </sheetView>
  </sheetViews>
  <sheetFormatPr defaultRowHeight="15.75" x14ac:dyDescent="0.25"/>
  <cols>
    <col min="1" max="1" width="12.875" style="12" bestFit="1" customWidth="1"/>
    <col min="2" max="2" width="10.25" bestFit="1" customWidth="1"/>
    <col min="3" max="3" width="4.375" customWidth="1"/>
    <col min="4" max="4" width="1.75" customWidth="1"/>
    <col min="5" max="6" width="17.75" customWidth="1"/>
  </cols>
  <sheetData>
    <row r="1" spans="1:15" x14ac:dyDescent="0.25">
      <c r="A1" s="2" t="s">
        <v>152</v>
      </c>
      <c r="B1" s="2" t="s">
        <v>6</v>
      </c>
      <c r="C1" s="2"/>
      <c r="D1" s="47"/>
      <c r="E1" s="2" t="s">
        <v>26</v>
      </c>
      <c r="F1" s="2"/>
      <c r="G1" s="47"/>
      <c r="H1" s="47"/>
      <c r="I1" s="47"/>
      <c r="J1" s="2"/>
      <c r="K1" s="2" t="s">
        <v>25</v>
      </c>
      <c r="L1" s="47"/>
      <c r="M1" s="47"/>
      <c r="N1" s="48"/>
      <c r="O1" s="2" t="s">
        <v>11</v>
      </c>
    </row>
    <row r="2" spans="1:15" x14ac:dyDescent="0.25">
      <c r="A2" s="1"/>
      <c r="B2" s="47"/>
      <c r="C2" s="47"/>
      <c r="D2" s="47"/>
      <c r="E2" s="2" t="s">
        <v>92</v>
      </c>
      <c r="F2" s="2" t="s">
        <v>93</v>
      </c>
      <c r="G2" s="2" t="s">
        <v>142</v>
      </c>
      <c r="H2" s="2" t="s">
        <v>143</v>
      </c>
      <c r="I2" s="2" t="s">
        <v>144</v>
      </c>
      <c r="J2" s="47"/>
      <c r="K2" s="6" t="s">
        <v>7</v>
      </c>
      <c r="L2" s="2" t="s">
        <v>145</v>
      </c>
      <c r="M2" s="8" t="s">
        <v>146</v>
      </c>
      <c r="N2" s="48"/>
      <c r="O2" s="2"/>
    </row>
    <row r="3" spans="1:15" x14ac:dyDescent="0.25">
      <c r="A3" s="21" t="s">
        <v>28</v>
      </c>
      <c r="B3" s="21"/>
      <c r="C3" s="2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x14ac:dyDescent="0.25">
      <c r="B5" s="50">
        <v>201907</v>
      </c>
      <c r="C5" s="50"/>
      <c r="D5" s="50"/>
      <c r="E5" s="50" t="s">
        <v>132</v>
      </c>
      <c r="F5" s="53" t="s">
        <v>155</v>
      </c>
      <c r="G5" s="50">
        <v>4330</v>
      </c>
      <c r="H5" s="50"/>
      <c r="I5" s="50"/>
      <c r="J5" s="50"/>
      <c r="K5" s="50"/>
      <c r="L5" s="50"/>
      <c r="M5" s="50"/>
      <c r="N5" s="50"/>
      <c r="O5" s="50"/>
    </row>
    <row r="6" spans="1:15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</row>
    <row r="7" spans="1:15" x14ac:dyDescent="0.25">
      <c r="B7" s="53">
        <v>202008</v>
      </c>
      <c r="E7" s="53" t="s">
        <v>156</v>
      </c>
      <c r="F7" s="71" t="s">
        <v>176</v>
      </c>
    </row>
    <row r="9" spans="1:15" x14ac:dyDescent="0.25">
      <c r="B9" s="12">
        <v>202106</v>
      </c>
      <c r="C9" s="12"/>
      <c r="D9" s="12"/>
      <c r="E9" s="70" t="s">
        <v>175</v>
      </c>
      <c r="F9" t="s">
        <v>190</v>
      </c>
    </row>
    <row r="11" spans="1:15" x14ac:dyDescent="0.25">
      <c r="B11">
        <v>220207</v>
      </c>
      <c r="E11" t="s">
        <v>190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E11" sqref="E11"/>
    </sheetView>
  </sheetViews>
  <sheetFormatPr defaultRowHeight="15.75" x14ac:dyDescent="0.25"/>
  <cols>
    <col min="1" max="1" width="12.875" style="12" bestFit="1" customWidth="1"/>
    <col min="2" max="2" width="10.75" customWidth="1"/>
    <col min="3" max="3" width="3.75" customWidth="1"/>
    <col min="4" max="4" width="2.375" customWidth="1"/>
    <col min="5" max="5" width="17.625" customWidth="1"/>
  </cols>
  <sheetData>
    <row r="1" spans="1:16" x14ac:dyDescent="0.25">
      <c r="A1" s="2" t="s">
        <v>152</v>
      </c>
      <c r="B1" s="2" t="s">
        <v>6</v>
      </c>
      <c r="C1" s="2"/>
      <c r="D1" s="47"/>
      <c r="E1" s="2" t="s">
        <v>26</v>
      </c>
      <c r="F1" s="2"/>
      <c r="G1" s="47"/>
      <c r="H1" s="2"/>
      <c r="I1" s="2" t="s">
        <v>25</v>
      </c>
      <c r="J1" s="47"/>
      <c r="K1" s="47"/>
      <c r="L1" s="48"/>
      <c r="M1" s="2" t="s">
        <v>11</v>
      </c>
      <c r="N1" s="50"/>
      <c r="O1" s="50"/>
      <c r="P1" s="50"/>
    </row>
    <row r="2" spans="1:16" x14ac:dyDescent="0.25">
      <c r="A2" s="1"/>
      <c r="B2" s="47"/>
      <c r="C2" s="47"/>
      <c r="D2" s="47"/>
      <c r="E2" s="2" t="s">
        <v>92</v>
      </c>
      <c r="F2" s="2" t="s">
        <v>93</v>
      </c>
      <c r="G2" s="2" t="s">
        <v>143</v>
      </c>
      <c r="H2" s="47"/>
      <c r="I2" s="6" t="s">
        <v>7</v>
      </c>
      <c r="J2" s="49" t="s">
        <v>147</v>
      </c>
      <c r="K2" s="8" t="s">
        <v>148</v>
      </c>
      <c r="L2" s="48"/>
      <c r="M2" s="2"/>
      <c r="N2" s="50"/>
      <c r="O2" s="50"/>
      <c r="P2" s="50"/>
    </row>
    <row r="3" spans="1:16" x14ac:dyDescent="0.25">
      <c r="A3" s="21" t="s">
        <v>28</v>
      </c>
      <c r="B3" s="21"/>
      <c r="C3" s="2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16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6" x14ac:dyDescent="0.25">
      <c r="B5" s="50">
        <v>201907</v>
      </c>
      <c r="C5" s="50"/>
      <c r="E5" s="50" t="s">
        <v>132</v>
      </c>
      <c r="F5" s="53" t="s">
        <v>155</v>
      </c>
    </row>
    <row r="7" spans="1:16" x14ac:dyDescent="0.25">
      <c r="B7" s="53">
        <v>202008</v>
      </c>
      <c r="E7" s="53" t="s">
        <v>156</v>
      </c>
      <c r="F7" s="71" t="s">
        <v>176</v>
      </c>
      <c r="G7" s="53" t="s">
        <v>158</v>
      </c>
    </row>
    <row r="9" spans="1:16" x14ac:dyDescent="0.25">
      <c r="B9" s="12">
        <v>202106</v>
      </c>
      <c r="C9" s="12"/>
      <c r="D9" s="12"/>
      <c r="E9" s="70" t="s">
        <v>175</v>
      </c>
      <c r="F9" t="s">
        <v>189</v>
      </c>
    </row>
    <row r="11" spans="1:16" x14ac:dyDescent="0.25">
      <c r="B11">
        <v>202207</v>
      </c>
      <c r="E11" t="s">
        <v>190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F13" sqref="F13"/>
    </sheetView>
  </sheetViews>
  <sheetFormatPr defaultRowHeight="15.75" x14ac:dyDescent="0.25"/>
  <cols>
    <col min="1" max="1" width="12.875" style="12" bestFit="1" customWidth="1"/>
    <col min="2" max="2" width="10.875" customWidth="1"/>
    <col min="3" max="3" width="4.25" customWidth="1"/>
    <col min="4" max="4" width="3.75" customWidth="1"/>
    <col min="5" max="5" width="13.75" customWidth="1"/>
    <col min="10" max="10" width="14.375" customWidth="1"/>
    <col min="11" max="11" width="12.125" bestFit="1" customWidth="1"/>
    <col min="12" max="12" width="10.125" bestFit="1" customWidth="1"/>
  </cols>
  <sheetData>
    <row r="1" spans="1:15" x14ac:dyDescent="0.25">
      <c r="A1" s="2" t="s">
        <v>152</v>
      </c>
      <c r="B1" s="2" t="s">
        <v>6</v>
      </c>
      <c r="C1" s="2"/>
      <c r="D1" s="47"/>
      <c r="E1" s="2" t="s">
        <v>26</v>
      </c>
      <c r="F1" s="2"/>
      <c r="G1" s="47"/>
      <c r="H1" s="47"/>
      <c r="I1" s="2"/>
      <c r="J1" s="2" t="s">
        <v>25</v>
      </c>
      <c r="K1" s="2"/>
      <c r="L1" s="2"/>
      <c r="M1" s="48"/>
      <c r="N1" s="2" t="s">
        <v>11</v>
      </c>
    </row>
    <row r="2" spans="1:15" x14ac:dyDescent="0.25">
      <c r="A2" s="1"/>
      <c r="B2" s="47"/>
      <c r="C2" s="47"/>
      <c r="D2" s="47"/>
      <c r="E2" s="2" t="s">
        <v>92</v>
      </c>
      <c r="F2" s="2" t="s">
        <v>93</v>
      </c>
      <c r="G2" s="2" t="s">
        <v>142</v>
      </c>
      <c r="H2" s="2" t="s">
        <v>143</v>
      </c>
      <c r="I2" s="47"/>
      <c r="J2" s="6" t="s">
        <v>149</v>
      </c>
      <c r="K2" s="6" t="s">
        <v>150</v>
      </c>
      <c r="L2" s="6" t="s">
        <v>151</v>
      </c>
      <c r="M2" s="48"/>
      <c r="N2" s="2"/>
    </row>
    <row r="3" spans="1:15" x14ac:dyDescent="0.25">
      <c r="A3" s="21" t="s">
        <v>28</v>
      </c>
      <c r="B3" s="21"/>
      <c r="C3" s="21"/>
      <c r="D3" s="50"/>
    </row>
    <row r="4" spans="1:15" x14ac:dyDescent="0.25">
      <c r="B4" s="50"/>
      <c r="C4" s="50"/>
      <c r="D4" s="50"/>
    </row>
    <row r="5" spans="1:15" ht="18.75" x14ac:dyDescent="0.3">
      <c r="B5" s="50">
        <v>201907</v>
      </c>
      <c r="C5" s="50"/>
      <c r="E5" s="50" t="s">
        <v>132</v>
      </c>
      <c r="F5" s="53" t="s">
        <v>155</v>
      </c>
      <c r="G5" s="53"/>
      <c r="K5" s="52">
        <v>1</v>
      </c>
      <c r="L5" s="52">
        <v>0</v>
      </c>
      <c r="M5" s="52"/>
      <c r="N5" s="52" t="s">
        <v>154</v>
      </c>
      <c r="O5" s="51"/>
    </row>
    <row r="7" spans="1:15" x14ac:dyDescent="0.25">
      <c r="B7" s="53">
        <v>202008</v>
      </c>
      <c r="E7" s="53" t="s">
        <v>156</v>
      </c>
      <c r="F7" s="71" t="s">
        <v>176</v>
      </c>
      <c r="G7" s="53" t="s">
        <v>157</v>
      </c>
      <c r="H7" s="53">
        <v>3445944</v>
      </c>
      <c r="K7" s="53">
        <v>0.68769999999999998</v>
      </c>
      <c r="L7" s="53">
        <v>5.7831999999999999</v>
      </c>
    </row>
    <row r="9" spans="1:15" x14ac:dyDescent="0.25">
      <c r="B9" s="12">
        <v>202106</v>
      </c>
      <c r="C9" s="12"/>
      <c r="D9" s="12"/>
      <c r="E9" s="70" t="s">
        <v>175</v>
      </c>
      <c r="F9" t="s">
        <v>190</v>
      </c>
    </row>
    <row r="11" spans="1:15" x14ac:dyDescent="0.25">
      <c r="B11">
        <v>202207</v>
      </c>
      <c r="E11" t="s">
        <v>190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CO2</vt:lpstr>
      <vt:lpstr>pH</vt:lpstr>
      <vt:lpstr>O2</vt:lpstr>
      <vt:lpstr>Fluor</vt:lpstr>
      <vt:lpstr>MET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Sevadjian</dc:creator>
  <cp:lastModifiedBy>meteor</cp:lastModifiedBy>
  <dcterms:created xsi:type="dcterms:W3CDTF">2015-04-10T23:12:35Z</dcterms:created>
  <dcterms:modified xsi:type="dcterms:W3CDTF">2022-07-20T21:50:15Z</dcterms:modified>
</cp:coreProperties>
</file>